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580" windowWidth="32767" windowHeight="204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<sst xmlns="http://schemas.openxmlformats.org/spreadsheetml/2006/main" count="175" uniqueCount="46">
  <si>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</si>
  <si>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</si>
  <si>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</si>
  <si>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</si>
  <si>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</si>
  <si>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</si>
  <si>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</si>
  <si>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</si>
  <si>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</si>
  <si>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</si>
  <si>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</si>
  <si>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</si>
  <si>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</si>
  <si>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</si>
  <si>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</si>
  <si>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</si>
  <si>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</si>
  <si>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</si>
  <si>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</si>
  <si>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</si>
  <si>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</si>
  <si>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</si>
  <si>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</si>
  <si>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</si>
  <si>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</si>
  <si>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>Yorkshire Small Bore Rifle &amp; Pistol Association - LWSR Winter   2023   Long Barrelled Pistol COMP 8</t>
  </si>
  <si>
    <t>M D Elders</t>
  </si>
  <si>
    <t>M Barrott</t>
  </si>
  <si>
    <t>D Harrison</t>
  </si>
  <si>
    <t>S Edis</t>
  </si>
  <si>
    <t>B Storey</t>
  </si>
  <si>
    <t>A Smith</t>
  </si>
  <si>
    <t>A Michalski</t>
  </si>
  <si>
    <t>J Titcumb</t>
  </si>
  <si>
    <t>R Marritt</t>
  </si>
  <si>
    <t>J Nell</t>
  </si>
  <si>
    <t>N Gardiner</t>
  </si>
  <si>
    <t>M Millns</t>
  </si>
  <si>
    <t>R Prive</t>
  </si>
  <si>
    <t xml:space="preserve">J Billany </t>
  </si>
  <si>
    <t>P Rowe</t>
  </si>
  <si>
    <t>I Screeton</t>
  </si>
  <si>
    <t>D C Olley</t>
  </si>
  <si>
    <t>Bye</t>
  </si>
  <si>
    <t xml:space="preserve">Scutineer  Jim Billany 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</si>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</sst>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4" fillId="0" borderId="26" xfId="0" applyFont="1" applyBorder="1" applyAlignment="1">
      <alignment/>
    </xf>
    <xf numFmtId="0" fontId="51" fillId="0" borderId="17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Q32" sqref="Q32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>
        <v>43387</v>
      </c>
      <c r="D3" s="64"/>
      <c r="E3" s="5" t="s">
        <v>6</v>
      </c>
      <c r="F3" s="63">
        <v>43401</v>
      </c>
      <c r="G3" s="64"/>
      <c r="H3" s="5" t="s">
        <v>7</v>
      </c>
      <c r="I3" s="63">
        <v>43415</v>
      </c>
      <c r="J3" s="64"/>
      <c r="K3" s="5" t="s">
        <v>23</v>
      </c>
      <c r="L3" s="63">
        <v>43429</v>
      </c>
      <c r="M3" s="64"/>
      <c r="N3" s="5" t="s">
        <v>8</v>
      </c>
      <c r="O3" s="63">
        <v>43443</v>
      </c>
      <c r="P3" s="64"/>
      <c r="Q3" s="5" t="s">
        <v>9</v>
      </c>
      <c r="R3" s="63">
        <v>43457</v>
      </c>
      <c r="S3" s="64"/>
      <c r="T3" s="5" t="s">
        <v>10</v>
      </c>
      <c r="U3" s="63">
        <v>43471</v>
      </c>
      <c r="V3" s="64"/>
      <c r="W3" s="5" t="s">
        <v>11</v>
      </c>
      <c r="X3" s="63">
        <v>43485</v>
      </c>
      <c r="Y3" s="64"/>
      <c r="Z3" s="5" t="s">
        <v>12</v>
      </c>
      <c r="AA3" s="63">
        <v>43499</v>
      </c>
      <c r="AB3" s="64"/>
      <c r="AC3" s="6" t="s">
        <v>13</v>
      </c>
      <c r="AD3" s="63">
        <v>43513</v>
      </c>
      <c r="AE3" s="64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60" t="s">
        <v>19</v>
      </c>
      <c r="AN3" s="14" t="s">
        <v>20</v>
      </c>
      <c r="AO3" s="53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7"/>
      <c r="AN4" s="40"/>
      <c r="AO4" s="54"/>
    </row>
    <row r="5" spans="1:41" ht="12.75" customHeight="1">
      <c r="A5" s="58" t="s">
        <v>26</v>
      </c>
      <c r="B5" s="37">
        <v>280</v>
      </c>
      <c r="C5" s="18">
        <f>B6</f>
        <v>261</v>
      </c>
      <c r="D5" s="18" t="str">
        <f>IF((COUNTBLANK(B5:B5)=1),"-",IF(B5&gt;B6,"W",IF(B5=B6,"D","L")))</f>
        <v>W</v>
      </c>
      <c r="E5" s="37">
        <v>272</v>
      </c>
      <c r="F5" s="18">
        <f>+E7</f>
        <v>260</v>
      </c>
      <c r="G5" s="18" t="str">
        <f>IF((COUNTBLANK(E5:E5)=1),"-",IF(E5&gt;E7,"W",IF(E5=E7,"D","L")))</f>
        <v>W</v>
      </c>
      <c r="H5" s="37">
        <v>292</v>
      </c>
      <c r="I5" s="18">
        <f>+H8</f>
        <v>242</v>
      </c>
      <c r="J5" s="18" t="str">
        <f>IF((COUNTBLANK(H5:H5)=1),"-",IF(H5&gt;H8,"W",IF(H5=H8,"D","L")))</f>
        <v>W</v>
      </c>
      <c r="K5" s="37">
        <v>274</v>
      </c>
      <c r="L5" s="18">
        <f>+K9</f>
        <v>246</v>
      </c>
      <c r="M5" s="18" t="str">
        <f>IF((COUNTBLANK(K5:K5)=1),"-",IF(K5&gt;K9,"W",IF(K5=K9,"D","L")))</f>
        <v>W</v>
      </c>
      <c r="N5" s="37">
        <v>274</v>
      </c>
      <c r="O5" s="18">
        <f>+N10</f>
        <v>255</v>
      </c>
      <c r="P5" s="18" t="str">
        <f>IF((COUNTBLANK(N5:N5)=1),"-",IF(N5&gt;N10,"W",IF(N5=N10,"D","L")))</f>
        <v>W</v>
      </c>
      <c r="Q5" s="37">
        <v>272</v>
      </c>
      <c r="R5" s="18">
        <f>Q6</f>
        <v>264</v>
      </c>
      <c r="S5" s="18" t="str">
        <f>IF((COUNTBLANK(Q5:Q5)=1),"-",IF(Q5&gt;Q6,"W",IF(Q5=Q6,"D","L")))</f>
        <v>W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M D Elders</v>
      </c>
      <c r="AH5" s="43">
        <f aca="true" t="shared" si="1" ref="AH5:AH10">10-COUNTBLANK(B5:AE5)</f>
        <v>6</v>
      </c>
      <c r="AI5" s="18">
        <f aca="true" t="shared" si="2" ref="AI5:AI10">COUNTIF(A5:AE5,"W")</f>
        <v>6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12</v>
      </c>
      <c r="AM5" s="18">
        <f aca="true" t="shared" si="6" ref="AM5:AM10">SUM(B5,E5,H5,K5,N5,Q5,T5,W5,Z5,AC5)</f>
        <v>1664</v>
      </c>
      <c r="AN5" s="44"/>
      <c r="AO5" s="55"/>
    </row>
    <row r="6" spans="1:41" ht="12.75" customHeight="1">
      <c r="A6" s="58" t="s">
        <v>27</v>
      </c>
      <c r="B6" s="25">
        <v>261</v>
      </c>
      <c r="C6" s="22">
        <f>B5</f>
        <v>280</v>
      </c>
      <c r="D6" s="22" t="str">
        <f>IF((COUNTBLANK(B6:B6)=1),"-",IF(B6&gt;B5,"W",IF(B6=B5,"D","L")))</f>
        <v>L</v>
      </c>
      <c r="E6" s="25">
        <v>252</v>
      </c>
      <c r="F6" s="22">
        <f>+E9</f>
        <v>249</v>
      </c>
      <c r="G6" s="22" t="str">
        <f>IF((COUNTBLANK(E6:E6)=1),"-",IF(E6&gt;E9,"W",IF(E6=E9,"D","L")))</f>
        <v>W</v>
      </c>
      <c r="H6" s="25">
        <v>262</v>
      </c>
      <c r="I6" s="22">
        <f>+H7</f>
        <v>244</v>
      </c>
      <c r="J6" s="22" t="str">
        <f>IF((COUNTBLANK(H6:H6)=1),"-",IF(H6&gt;H7,"W",IF(H6=H7,"D","L")))</f>
        <v>W</v>
      </c>
      <c r="K6" s="25">
        <v>247</v>
      </c>
      <c r="L6" s="22">
        <f>+K10</f>
        <v>273</v>
      </c>
      <c r="M6" s="22" t="str">
        <f>IF((COUNTBLANK(K6:K6)=1),"-",IF(K6&gt;K10,"W",IF(K6=K10,"D","L")))</f>
        <v>L</v>
      </c>
      <c r="N6" s="25">
        <v>265</v>
      </c>
      <c r="O6" s="22">
        <f>+N8</f>
        <v>263</v>
      </c>
      <c r="P6" s="22" t="str">
        <f>IF((COUNTBLANK(N6:N6)=1),"-",IF(N6&gt;N8,"W",IF(N6=N8,"D","L")))</f>
        <v>W</v>
      </c>
      <c r="Q6" s="25">
        <v>264</v>
      </c>
      <c r="R6" s="22">
        <f>Q5</f>
        <v>272</v>
      </c>
      <c r="S6" s="22" t="str">
        <f>IF((COUNTBLANK(Q6:Q6)=1),"-",IF(Q6&gt;Q5,"W",IF(Q6=Q5,"D","L")))</f>
        <v>L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M Barrott</v>
      </c>
      <c r="AH6" s="21">
        <f t="shared" si="1"/>
        <v>6</v>
      </c>
      <c r="AI6" s="22">
        <f t="shared" si="2"/>
        <v>3</v>
      </c>
      <c r="AJ6" s="22">
        <f t="shared" si="3"/>
        <v>0</v>
      </c>
      <c r="AK6" s="22">
        <f t="shared" si="4"/>
        <v>3</v>
      </c>
      <c r="AL6" s="22">
        <f t="shared" si="5"/>
        <v>6</v>
      </c>
      <c r="AM6" s="59">
        <f t="shared" si="6"/>
        <v>1551</v>
      </c>
      <c r="AN6" s="42"/>
      <c r="AO6" s="56"/>
    </row>
    <row r="7" spans="1:41" ht="12.75" customHeight="1">
      <c r="A7" s="58" t="s">
        <v>28</v>
      </c>
      <c r="B7" s="25">
        <v>250</v>
      </c>
      <c r="C7" s="22">
        <f>+B10</f>
        <v>273</v>
      </c>
      <c r="D7" s="22" t="str">
        <f>IF((COUNTBLANK(B7:B7)=1),"-",IF(B7&gt;B10,"W",IF(B7=B10,"D","L")))</f>
        <v>L</v>
      </c>
      <c r="E7" s="25">
        <v>260</v>
      </c>
      <c r="F7" s="22">
        <f>+E5</f>
        <v>272</v>
      </c>
      <c r="G7" s="22" t="str">
        <f>IF((COUNTBLANK(E7:E7)=1),"-",IF(E7&gt;E5,"W",IF(E7=E5,"D","L")))</f>
        <v>L</v>
      </c>
      <c r="H7" s="25">
        <v>244</v>
      </c>
      <c r="I7" s="22">
        <f>+H6</f>
        <v>262</v>
      </c>
      <c r="J7" s="22" t="str">
        <f>IF((COUNTBLANK(H7:H7)=1),"-",IF(H7&gt;H6,"W",IF(H7=H6,"D","L")))</f>
        <v>L</v>
      </c>
      <c r="K7" s="25">
        <v>269</v>
      </c>
      <c r="L7" s="22">
        <f>+K8</f>
        <v>251</v>
      </c>
      <c r="M7" s="22" t="str">
        <f>IF((COUNTBLANK(K7:K7)=1),"-",IF(K7&gt;K8,"W",IF(K7=K8,"D","L")))</f>
        <v>W</v>
      </c>
      <c r="N7" s="25">
        <v>225</v>
      </c>
      <c r="O7" s="22">
        <f>+N9</f>
        <v>260</v>
      </c>
      <c r="P7" s="22" t="str">
        <f>IF((COUNTBLANK(N7:N7)=1),"-",IF(N7&gt;N9,"W",IF(N7=N9,"D","L")))</f>
        <v>L</v>
      </c>
      <c r="Q7" s="25">
        <v>223</v>
      </c>
      <c r="R7" s="22">
        <f>Q10</f>
        <v>262</v>
      </c>
      <c r="S7" s="22" t="str">
        <f>IF((COUNTBLANK(Q7:Q7)=1),"-",IF(Q7&gt;Q10,"W",IF(Q7=Q10,"D","L")))</f>
        <v>L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D Harrison</v>
      </c>
      <c r="AH7" s="21">
        <f t="shared" si="1"/>
        <v>6</v>
      </c>
      <c r="AI7" s="22">
        <f t="shared" si="2"/>
        <v>1</v>
      </c>
      <c r="AJ7" s="22">
        <f t="shared" si="3"/>
        <v>0</v>
      </c>
      <c r="AK7" s="22">
        <f t="shared" si="4"/>
        <v>5</v>
      </c>
      <c r="AL7" s="22">
        <f t="shared" si="5"/>
        <v>2</v>
      </c>
      <c r="AM7" s="59">
        <f t="shared" si="6"/>
        <v>1471</v>
      </c>
      <c r="AN7" s="42"/>
      <c r="AO7" s="56"/>
    </row>
    <row r="8" spans="1:41" ht="12.75" customHeight="1">
      <c r="A8" s="58" t="s">
        <v>29</v>
      </c>
      <c r="B8" s="25">
        <v>243</v>
      </c>
      <c r="C8" s="22">
        <f>B9</f>
        <v>267</v>
      </c>
      <c r="D8" s="22" t="str">
        <f>IF((COUNTBLANK(B8:B8)=1),"-",IF(B8&gt;B9,"W",IF(B8=B9,"D","L")))</f>
        <v>L</v>
      </c>
      <c r="E8" s="25">
        <v>240</v>
      </c>
      <c r="F8" s="22">
        <f>+E10</f>
        <v>267</v>
      </c>
      <c r="G8" s="22" t="str">
        <f>IF((COUNTBLANK(E8:E8)=1),"-",IF(E8&gt;E10,"W",IF(E8=E10,"D","L")))</f>
        <v>L</v>
      </c>
      <c r="H8" s="25">
        <v>242</v>
      </c>
      <c r="I8" s="22">
        <f>+H5</f>
        <v>292</v>
      </c>
      <c r="J8" s="22" t="str">
        <f>IF((COUNTBLANK(H8:H8)=1),"-",IF(H8&gt;H5,"W",IF(H8=H5,"D","L")))</f>
        <v>L</v>
      </c>
      <c r="K8" s="25">
        <v>251</v>
      </c>
      <c r="L8" s="22">
        <f>+K7</f>
        <v>269</v>
      </c>
      <c r="M8" s="22" t="str">
        <f>IF((COUNTBLANK(K8:K8)=1),"-",IF(K8&gt;K7,"W",IF(K8=K7,"D","L")))</f>
        <v>L</v>
      </c>
      <c r="N8" s="25">
        <v>263</v>
      </c>
      <c r="O8" s="22">
        <f>+N6</f>
        <v>265</v>
      </c>
      <c r="P8" s="22" t="str">
        <f>IF((COUNTBLANK(N8:N8)=1),"-",IF(N8&gt;N6,"W",IF(N8=N6,"D","L")))</f>
        <v>L</v>
      </c>
      <c r="Q8" s="25">
        <v>258</v>
      </c>
      <c r="R8" s="22">
        <f>Q9</f>
        <v>268</v>
      </c>
      <c r="S8" s="22" t="str">
        <f>IF((COUNTBLANK(Q8:Q8)=1),"-",IF(Q8&gt;Q9,"W",IF(Q8=Q9,"D","L")))</f>
        <v>L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6</v>
      </c>
      <c r="AI8" s="22">
        <f t="shared" si="2"/>
        <v>0</v>
      </c>
      <c r="AJ8" s="22">
        <f t="shared" si="3"/>
        <v>0</v>
      </c>
      <c r="AK8" s="22">
        <f t="shared" si="4"/>
        <v>6</v>
      </c>
      <c r="AL8" s="22">
        <f t="shared" si="5"/>
        <v>0</v>
      </c>
      <c r="AM8" s="59">
        <f t="shared" si="6"/>
        <v>1497</v>
      </c>
      <c r="AN8" s="42"/>
      <c r="AO8" s="56"/>
    </row>
    <row r="9" spans="1:41" ht="12.75" customHeight="1">
      <c r="A9" s="58" t="s">
        <v>30</v>
      </c>
      <c r="B9" s="25">
        <v>267</v>
      </c>
      <c r="C9" s="22">
        <f>B8</f>
        <v>243</v>
      </c>
      <c r="D9" s="22" t="str">
        <f>IF((COUNTBLANK(B9:B9)=1),"-",IF(B9&gt;B8,"W",IF(B9=B8,"D","L")))</f>
        <v>W</v>
      </c>
      <c r="E9" s="25">
        <v>249</v>
      </c>
      <c r="F9" s="22">
        <f>+E6</f>
        <v>252</v>
      </c>
      <c r="G9" s="22" t="str">
        <f>IF((COUNTBLANK(E9:E9)=1),"-",IF(E9&gt;E6,"W",IF(E9=E6,"D","L")))</f>
        <v>L</v>
      </c>
      <c r="H9" s="25">
        <v>258</v>
      </c>
      <c r="I9" s="22">
        <f>+H10</f>
        <v>266</v>
      </c>
      <c r="J9" s="22" t="str">
        <f>IF((COUNTBLANK(H9:H9)=1),"-",IF(H9&gt;H10,"W",IF(H9=H10,"D","L")))</f>
        <v>L</v>
      </c>
      <c r="K9" s="25">
        <v>246</v>
      </c>
      <c r="L9" s="22">
        <f>+K5</f>
        <v>274</v>
      </c>
      <c r="M9" s="22" t="str">
        <f>IF((COUNTBLANK(K9:K9)=1),"-",IF(K9&gt;K5,"W",IF(K9=K5,"D","L")))</f>
        <v>L</v>
      </c>
      <c r="N9" s="25">
        <v>260</v>
      </c>
      <c r="O9" s="22">
        <f>+N7</f>
        <v>225</v>
      </c>
      <c r="P9" s="22" t="str">
        <f>IF((COUNTBLANK(N9:N9)=1),"-",IF(N9&gt;N7,"W",IF(N9=N7,"D","L")))</f>
        <v>W</v>
      </c>
      <c r="Q9" s="25">
        <v>268</v>
      </c>
      <c r="R9" s="22">
        <f>Q8</f>
        <v>258</v>
      </c>
      <c r="S9" s="22" t="str">
        <f>IF((COUNTBLANK(Q9:Q9)=1),"-",IF(Q9&gt;Q8,"W",IF(Q9=Q8,"D","L")))</f>
        <v>W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B Storey</v>
      </c>
      <c r="AH9" s="21">
        <f t="shared" si="1"/>
        <v>6</v>
      </c>
      <c r="AI9" s="22">
        <f t="shared" si="2"/>
        <v>3</v>
      </c>
      <c r="AJ9" s="22">
        <f t="shared" si="3"/>
        <v>0</v>
      </c>
      <c r="AK9" s="22">
        <f t="shared" si="4"/>
        <v>3</v>
      </c>
      <c r="AL9" s="22">
        <f t="shared" si="5"/>
        <v>6</v>
      </c>
      <c r="AM9" s="59">
        <f t="shared" si="6"/>
        <v>1548</v>
      </c>
      <c r="AN9" s="42"/>
      <c r="AO9" s="56"/>
    </row>
    <row r="10" spans="1:41" ht="12.75" customHeight="1">
      <c r="A10" s="58" t="s">
        <v>31</v>
      </c>
      <c r="B10" s="25">
        <v>273</v>
      </c>
      <c r="C10" s="22">
        <f>B7</f>
        <v>250</v>
      </c>
      <c r="D10" s="22" t="str">
        <f>IF((COUNTBLANK(B10:B10)=1),"-",IF(B10&gt;B7,"W",IF(B10=B7,"D","L")))</f>
        <v>W</v>
      </c>
      <c r="E10" s="25">
        <v>267</v>
      </c>
      <c r="F10" s="22">
        <f>+E8</f>
        <v>240</v>
      </c>
      <c r="G10" s="22" t="str">
        <f>IF((COUNTBLANK(E10:E10)=1),"-",IF(E10&gt;E8,"W",IF(E10=E8,"D","L")))</f>
        <v>W</v>
      </c>
      <c r="H10" s="25">
        <v>266</v>
      </c>
      <c r="I10" s="22">
        <f>+H9</f>
        <v>258</v>
      </c>
      <c r="J10" s="22" t="str">
        <f>IF((COUNTBLANK(H10:H10)=1),"-",IF(H10&gt;H9,"W",IF(H10=H9,"D","L")))</f>
        <v>W</v>
      </c>
      <c r="K10" s="25">
        <v>273</v>
      </c>
      <c r="L10" s="22">
        <f>+K6</f>
        <v>247</v>
      </c>
      <c r="M10" s="22" t="str">
        <f>IF((COUNTBLANK(K10:K10)=1),"-",IF(K10&gt;K6,"W",IF(K10=K6,"D","L")))</f>
        <v>W</v>
      </c>
      <c r="N10" s="25">
        <v>255</v>
      </c>
      <c r="O10" s="22">
        <f>+N5</f>
        <v>274</v>
      </c>
      <c r="P10" s="22" t="str">
        <f>IF((COUNTBLANK(N10:N10)=1),"-",IF(N10&gt;N5,"W",IF(N10=N5,"D","L")))</f>
        <v>L</v>
      </c>
      <c r="Q10" s="25">
        <v>262</v>
      </c>
      <c r="R10" s="22">
        <f>Q7</f>
        <v>223</v>
      </c>
      <c r="S10" s="22" t="str">
        <f>IF((COUNTBLANK(Q10:Q10)=1),"-",IF(Q10&gt;Q7,"W",IF(Q10=Q7,"D","L")))</f>
        <v>W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A Smith</v>
      </c>
      <c r="AH10" s="21">
        <f t="shared" si="1"/>
        <v>6</v>
      </c>
      <c r="AI10" s="22">
        <f t="shared" si="2"/>
        <v>5</v>
      </c>
      <c r="AJ10" s="22">
        <f t="shared" si="3"/>
        <v>0</v>
      </c>
      <c r="AK10" s="22">
        <f t="shared" si="4"/>
        <v>1</v>
      </c>
      <c r="AL10" s="22">
        <f t="shared" si="5"/>
        <v>10</v>
      </c>
      <c r="AM10" s="59">
        <f t="shared" si="6"/>
        <v>1596</v>
      </c>
      <c r="AN10" s="42"/>
      <c r="AO10" s="56"/>
    </row>
    <row r="11" spans="1:41" ht="12.75" customHeight="1">
      <c r="A11" s="51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2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36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3">
        <v>43387</v>
      </c>
      <c r="D14" s="64"/>
      <c r="E14" s="5" t="s">
        <v>6</v>
      </c>
      <c r="F14" s="63">
        <v>43401</v>
      </c>
      <c r="G14" s="64"/>
      <c r="H14" s="5" t="s">
        <v>7</v>
      </c>
      <c r="I14" s="63">
        <v>43415</v>
      </c>
      <c r="J14" s="64"/>
      <c r="K14" s="5" t="s">
        <v>23</v>
      </c>
      <c r="L14" s="63">
        <v>43429</v>
      </c>
      <c r="M14" s="64"/>
      <c r="N14" s="5" t="s">
        <v>8</v>
      </c>
      <c r="O14" s="63">
        <v>43443</v>
      </c>
      <c r="P14" s="64"/>
      <c r="Q14" s="5" t="s">
        <v>9</v>
      </c>
      <c r="R14" s="63">
        <v>43457</v>
      </c>
      <c r="S14" s="64"/>
      <c r="T14" s="5" t="s">
        <v>10</v>
      </c>
      <c r="U14" s="63">
        <v>43471</v>
      </c>
      <c r="V14" s="64"/>
      <c r="W14" s="5" t="s">
        <v>11</v>
      </c>
      <c r="X14" s="63">
        <v>43485</v>
      </c>
      <c r="Y14" s="64"/>
      <c r="Z14" s="5" t="s">
        <v>12</v>
      </c>
      <c r="AA14" s="63">
        <v>43499</v>
      </c>
      <c r="AB14" s="64"/>
      <c r="AC14" s="6" t="s">
        <v>13</v>
      </c>
      <c r="AD14" s="63">
        <v>43513</v>
      </c>
      <c r="AE14" s="64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8" t="s">
        <v>32</v>
      </c>
      <c r="B16" s="37">
        <v>266</v>
      </c>
      <c r="C16" s="18">
        <f>B17</f>
        <v>0</v>
      </c>
      <c r="D16" s="18" t="str">
        <f>IF((COUNTBLANK(B16:B16)=1),"-",IF(B16&gt;B17,"W",IF(B16=B17,"D","L")))</f>
        <v>W</v>
      </c>
      <c r="E16" s="37">
        <v>235</v>
      </c>
      <c r="F16" s="18">
        <f>+E18</f>
        <v>242</v>
      </c>
      <c r="G16" s="18" t="str">
        <f>IF((COUNTBLANK(E16:E16)=1),"-",IF(E16&gt;E18,"W",IF(E16=E18,"D","L")))</f>
        <v>L</v>
      </c>
      <c r="H16" s="37">
        <v>258</v>
      </c>
      <c r="I16" s="18">
        <f>+H19</f>
        <v>201</v>
      </c>
      <c r="J16" s="18" t="str">
        <f>IF((COUNTBLANK(H16:H16)=1),"-",IF(H16&gt;H19,"W",IF(H16=H19,"D","L")))</f>
        <v>W</v>
      </c>
      <c r="K16" s="37">
        <v>228</v>
      </c>
      <c r="L16" s="18">
        <f>+K20</f>
        <v>240</v>
      </c>
      <c r="M16" s="18" t="str">
        <f>IF((COUNTBLANK(K16:K16)=1),"-",IF(K16&gt;K20,"W",IF(K16=K20,"D","L")))</f>
        <v>L</v>
      </c>
      <c r="N16" s="37">
        <v>249</v>
      </c>
      <c r="O16" s="18">
        <f>+N21</f>
        <v>269</v>
      </c>
      <c r="P16" s="18" t="str">
        <f>IF((COUNTBLANK(N16:N16)=1),"-",IF(N16&gt;N21,"W",IF(N16=N21,"D","L")))</f>
        <v>L</v>
      </c>
      <c r="Q16" s="37">
        <v>256</v>
      </c>
      <c r="R16" s="18">
        <f>Q17</f>
        <v>0</v>
      </c>
      <c r="S16" s="18" t="str">
        <f>IF((COUNTBLANK(Q16:Q16)=1),"-",IF(Q16&gt;Q17,"W",IF(Q16=Q17,"D","L")))</f>
        <v>W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A Michalski</v>
      </c>
      <c r="AH16" s="43">
        <f aca="true" t="shared" si="8" ref="AH16:AH21">10-COUNTBLANK(B16:AE16)</f>
        <v>6</v>
      </c>
      <c r="AI16" s="18">
        <f aca="true" t="shared" si="9" ref="AI16:AI21">COUNTIF(A16:AE16,"W")</f>
        <v>3</v>
      </c>
      <c r="AJ16" s="18">
        <f aca="true" t="shared" si="10" ref="AJ16:AJ21">COUNTIF(B16:AE16,"D")</f>
        <v>0</v>
      </c>
      <c r="AK16" s="18">
        <f aca="true" t="shared" si="11" ref="AK16:AK21">COUNTIF(A16:AE16,"L")</f>
        <v>3</v>
      </c>
      <c r="AL16" s="18">
        <f aca="true" t="shared" si="12" ref="AL16:AL21">AI16*2+AJ16</f>
        <v>6</v>
      </c>
      <c r="AM16" s="18">
        <f aca="true" t="shared" si="13" ref="AM16:AM21">SUM(B16,E16,H16,K16,N16,Q16,T16,W16,Z16,AC16)</f>
        <v>1492</v>
      </c>
      <c r="AN16" s="49"/>
      <c r="AO16" s="45"/>
    </row>
    <row r="17" spans="1:41" ht="12.75" customHeight="1">
      <c r="A17" s="61" t="s">
        <v>33</v>
      </c>
      <c r="B17" s="25"/>
      <c r="C17" s="22">
        <f>B16</f>
        <v>266</v>
      </c>
      <c r="D17" s="22" t="str">
        <f>IF((COUNTBLANK(B17:B17)=1),"-",IF(B17&gt;B16,"W",IF(B17=B16,"D","L")))</f>
        <v>-</v>
      </c>
      <c r="E17" s="25"/>
      <c r="F17" s="22">
        <f>+E20</f>
        <v>260</v>
      </c>
      <c r="G17" s="22" t="str">
        <f>IF((COUNTBLANK(E17:E17)=1),"-",IF(E17&gt;E20,"W",IF(E17=E20,"D","L")))</f>
        <v>-</v>
      </c>
      <c r="H17" s="25"/>
      <c r="I17" s="22">
        <f>+H18</f>
        <v>254</v>
      </c>
      <c r="J17" s="22" t="str">
        <f>IF((COUNTBLANK(H17:H17)=1),"-",IF(H17&gt;H18,"W",IF(H17=H18,"D","L")))</f>
        <v>-</v>
      </c>
      <c r="K17" s="25"/>
      <c r="L17" s="22">
        <f>+K21</f>
        <v>258</v>
      </c>
      <c r="M17" s="22" t="str">
        <f>IF((COUNTBLANK(K17:K17)=1),"-",IF(K17&gt;K21,"W",IF(K17=K21,"D","L")))</f>
        <v>-</v>
      </c>
      <c r="N17" s="25"/>
      <c r="O17" s="22">
        <f>+N19</f>
        <v>214</v>
      </c>
      <c r="P17" s="22" t="str">
        <f>IF((COUNTBLANK(N17:N17)=1),"-",IF(N17&gt;N19,"W",IF(N17=N19,"D","L")))</f>
        <v>-</v>
      </c>
      <c r="Q17" s="25"/>
      <c r="R17" s="22">
        <f>Q16</f>
        <v>256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62" t="str">
        <f t="shared" si="7"/>
        <v>J Titcumb</v>
      </c>
      <c r="AH17" s="21">
        <f t="shared" si="8"/>
        <v>0</v>
      </c>
      <c r="AI17" s="22">
        <f t="shared" si="9"/>
        <v>0</v>
      </c>
      <c r="AJ17" s="22">
        <f t="shared" si="10"/>
        <v>0</v>
      </c>
      <c r="AK17" s="22">
        <f t="shared" si="11"/>
        <v>0</v>
      </c>
      <c r="AL17" s="22">
        <f t="shared" si="12"/>
        <v>0</v>
      </c>
      <c r="AM17" s="22">
        <f t="shared" si="13"/>
        <v>0</v>
      </c>
      <c r="AN17" s="48" t="s">
        <v>45</v>
      </c>
      <c r="AO17" s="23"/>
    </row>
    <row r="18" spans="1:41" ht="12.75" customHeight="1">
      <c r="A18" s="58" t="s">
        <v>34</v>
      </c>
      <c r="B18" s="25">
        <v>232</v>
      </c>
      <c r="C18" s="22">
        <f>B21</f>
        <v>231</v>
      </c>
      <c r="D18" s="22" t="str">
        <f>IF((COUNTBLANK(B18:B18)=1),"-",IF(B18&gt;B21,"W",IF(B18=B21,"D","L")))</f>
        <v>W</v>
      </c>
      <c r="E18" s="25">
        <v>242</v>
      </c>
      <c r="F18" s="22">
        <f>+E16</f>
        <v>235</v>
      </c>
      <c r="G18" s="22" t="str">
        <f>IF((COUNTBLANK(E18:E18)=1),"-",IF(E18&gt;E16,"W",IF(E18=E16,"D","L")))</f>
        <v>W</v>
      </c>
      <c r="H18" s="25">
        <v>254</v>
      </c>
      <c r="I18" s="22">
        <f>+H17</f>
        <v>0</v>
      </c>
      <c r="J18" s="22" t="str">
        <f>IF((COUNTBLANK(H18:H18)=1),"-",IF(H18&gt;H17,"W",IF(H18=H17,"D","L")))</f>
        <v>W</v>
      </c>
      <c r="K18" s="25">
        <v>233</v>
      </c>
      <c r="L18" s="22">
        <f>+K19</f>
        <v>241</v>
      </c>
      <c r="M18" s="22" t="str">
        <f>IF((COUNTBLANK(K18:K18)=1),"-",IF(K18&gt;K19,"W",IF(K18=K19,"D","L")))</f>
        <v>L</v>
      </c>
      <c r="N18" s="25">
        <v>234</v>
      </c>
      <c r="O18" s="22">
        <f>+N20</f>
        <v>240</v>
      </c>
      <c r="P18" s="22" t="str">
        <f>IF((COUNTBLANK(N18:N18)=1),"-",IF(N18&gt;N20,"W",IF(N18=N20,"D","L")))</f>
        <v>L</v>
      </c>
      <c r="Q18" s="25">
        <v>244</v>
      </c>
      <c r="R18" s="22">
        <f>Q21</f>
        <v>243</v>
      </c>
      <c r="S18" s="22" t="str">
        <f>IF((COUNTBLANK(Q18:Q18)=1),"-",IF(Q18&gt;Q21,"W",IF(Q18=Q21,"D","L")))</f>
        <v>W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6" t="str">
        <f t="shared" si="7"/>
        <v>R Marritt</v>
      </c>
      <c r="AH18" s="21">
        <f t="shared" si="8"/>
        <v>6</v>
      </c>
      <c r="AI18" s="22">
        <f t="shared" si="9"/>
        <v>4</v>
      </c>
      <c r="AJ18" s="22">
        <f t="shared" si="10"/>
        <v>0</v>
      </c>
      <c r="AK18" s="22">
        <f t="shared" si="11"/>
        <v>2</v>
      </c>
      <c r="AL18" s="22">
        <f t="shared" si="12"/>
        <v>8</v>
      </c>
      <c r="AM18" s="22">
        <f t="shared" si="13"/>
        <v>1439</v>
      </c>
      <c r="AN18" s="47"/>
      <c r="AO18" s="23"/>
    </row>
    <row r="19" spans="1:41" ht="12.75" customHeight="1">
      <c r="A19" s="58" t="s">
        <v>35</v>
      </c>
      <c r="B19" s="25">
        <v>223</v>
      </c>
      <c r="C19" s="22">
        <f>B20</f>
        <v>249</v>
      </c>
      <c r="D19" s="22" t="str">
        <f>IF((COUNTBLANK(B19:B19)=1),"-",IF(B19&gt;B20,"W",IF(B19=B20,"D","L")))</f>
        <v>L</v>
      </c>
      <c r="E19" s="25">
        <v>236</v>
      </c>
      <c r="F19" s="22">
        <f>+E21</f>
        <v>265</v>
      </c>
      <c r="G19" s="22" t="str">
        <f>IF((COUNTBLANK(E19:E19)=1),"-",IF(E19&gt;E21,"W",IF(E19=E21,"D","L")))</f>
        <v>L</v>
      </c>
      <c r="H19" s="25">
        <v>201</v>
      </c>
      <c r="I19" s="22">
        <f>+H16</f>
        <v>258</v>
      </c>
      <c r="J19" s="22" t="str">
        <f>IF((COUNTBLANK(H19:H19)=1),"-",IF(H19&gt;H16,"W",IF(H19=H16,"D","L")))</f>
        <v>L</v>
      </c>
      <c r="K19" s="25">
        <v>241</v>
      </c>
      <c r="L19" s="22">
        <f>+K18</f>
        <v>233</v>
      </c>
      <c r="M19" s="22" t="str">
        <f>IF((COUNTBLANK(K19:K19)=1),"-",IF(K19&gt;K18,"W",IF(K19=K18,"D","L")))</f>
        <v>W</v>
      </c>
      <c r="N19" s="25">
        <v>214</v>
      </c>
      <c r="O19" s="22">
        <f>+N17</f>
        <v>0</v>
      </c>
      <c r="P19" s="22" t="str">
        <f>IF((COUNTBLANK(N19:N19)=1),"-",IF(N19&gt;N17,"W",IF(N19=N17,"D","L")))</f>
        <v>W</v>
      </c>
      <c r="Q19" s="25">
        <v>237</v>
      </c>
      <c r="R19" s="22">
        <f>Q20</f>
        <v>243</v>
      </c>
      <c r="S19" s="22" t="str">
        <f>IF((COUNTBLANK(Q19:Q19)=1),"-",IF(Q19&gt;Q20,"W",IF(Q19=Q20,"D","L")))</f>
        <v>L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6" t="str">
        <f t="shared" si="7"/>
        <v>J Nell</v>
      </c>
      <c r="AH19" s="21">
        <f t="shared" si="8"/>
        <v>6</v>
      </c>
      <c r="AI19" s="22">
        <f t="shared" si="9"/>
        <v>2</v>
      </c>
      <c r="AJ19" s="22">
        <f t="shared" si="10"/>
        <v>0</v>
      </c>
      <c r="AK19" s="22">
        <f t="shared" si="11"/>
        <v>4</v>
      </c>
      <c r="AL19" s="22">
        <f t="shared" si="12"/>
        <v>4</v>
      </c>
      <c r="AM19" s="22">
        <f t="shared" si="13"/>
        <v>1352</v>
      </c>
      <c r="AN19" s="48"/>
      <c r="AO19" s="23"/>
    </row>
    <row r="20" spans="1:41" ht="12.75" customHeight="1">
      <c r="A20" s="58" t="s">
        <v>36</v>
      </c>
      <c r="B20" s="25">
        <v>249</v>
      </c>
      <c r="C20" s="22">
        <f>B19</f>
        <v>223</v>
      </c>
      <c r="D20" s="22" t="str">
        <f>IF((COUNTBLANK(B20:B20)=1),"-",IF(B20&gt;B19,"W",IF(B20=B19,"D","L")))</f>
        <v>W</v>
      </c>
      <c r="E20" s="25">
        <v>260</v>
      </c>
      <c r="F20" s="22">
        <f>+E17</f>
        <v>0</v>
      </c>
      <c r="G20" s="22" t="str">
        <f>IF((COUNTBLANK(E20:E20)=1),"-",IF(E20&gt;E17,"W",IF(E20=E17,"D","L")))</f>
        <v>W</v>
      </c>
      <c r="H20" s="25">
        <v>247</v>
      </c>
      <c r="I20" s="22">
        <f>+H21</f>
        <v>263</v>
      </c>
      <c r="J20" s="22" t="str">
        <f>IF((COUNTBLANK(H20:H20)=1),"-",IF(H20&gt;H21,"W",IF(H20=H21,"D","L")))</f>
        <v>L</v>
      </c>
      <c r="K20" s="25">
        <v>240</v>
      </c>
      <c r="L20" s="22">
        <f>+K16</f>
        <v>228</v>
      </c>
      <c r="M20" s="22" t="str">
        <f>IF((COUNTBLANK(K20:K20)=1),"-",IF(K20&gt;K16,"W",IF(K20=K16,"D","L")))</f>
        <v>W</v>
      </c>
      <c r="N20" s="25">
        <v>240</v>
      </c>
      <c r="O20" s="22">
        <f>+N18</f>
        <v>234</v>
      </c>
      <c r="P20" s="22" t="str">
        <f>IF((COUNTBLANK(N20:N20)=1),"-",IF(N20&gt;N18,"W",IF(N20=N18,"D","L")))</f>
        <v>W</v>
      </c>
      <c r="Q20" s="25">
        <v>243</v>
      </c>
      <c r="R20" s="22">
        <f>Q19</f>
        <v>237</v>
      </c>
      <c r="S20" s="22" t="str">
        <f>IF((COUNTBLANK(Q20:Q20)=1),"-",IF(Q20&gt;Q19,"W",IF(Q20=Q19,"D","L")))</f>
        <v>W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6" t="str">
        <f t="shared" si="7"/>
        <v>N Gardiner</v>
      </c>
      <c r="AH20" s="21">
        <f t="shared" si="8"/>
        <v>6</v>
      </c>
      <c r="AI20" s="22">
        <f t="shared" si="9"/>
        <v>5</v>
      </c>
      <c r="AJ20" s="22">
        <f t="shared" si="10"/>
        <v>0</v>
      </c>
      <c r="AK20" s="22">
        <f t="shared" si="11"/>
        <v>1</v>
      </c>
      <c r="AL20" s="22">
        <f t="shared" si="12"/>
        <v>10</v>
      </c>
      <c r="AM20" s="22">
        <f t="shared" si="13"/>
        <v>1479</v>
      </c>
      <c r="AN20" s="48"/>
      <c r="AO20" s="23"/>
    </row>
    <row r="21" spans="1:41" ht="12.75" customHeight="1">
      <c r="A21" s="58" t="s">
        <v>37</v>
      </c>
      <c r="B21" s="25">
        <v>231</v>
      </c>
      <c r="C21" s="22">
        <f>B18</f>
        <v>232</v>
      </c>
      <c r="D21" s="22" t="str">
        <f>IF((COUNTBLANK(B21:B21)=1),"-",IF(B21&gt;B18,"W",IF(B21=B18,"D","L")))</f>
        <v>L</v>
      </c>
      <c r="E21" s="25">
        <v>265</v>
      </c>
      <c r="F21" s="22">
        <f>+E19</f>
        <v>236</v>
      </c>
      <c r="G21" s="22" t="str">
        <f>IF((COUNTBLANK(E21:E21)=1),"-",IF(E21&gt;E19,"W",IF(E21=E19,"D","L")))</f>
        <v>W</v>
      </c>
      <c r="H21" s="25">
        <v>263</v>
      </c>
      <c r="I21" s="22">
        <f>+H20</f>
        <v>247</v>
      </c>
      <c r="J21" s="22" t="str">
        <f>IF((COUNTBLANK(H21:H21)=1),"-",IF(H21&gt;H20,"W",IF(H21=H20,"D","L")))</f>
        <v>W</v>
      </c>
      <c r="K21" s="25">
        <v>258</v>
      </c>
      <c r="L21" s="22">
        <f>+K17</f>
        <v>0</v>
      </c>
      <c r="M21" s="22" t="str">
        <f>IF((COUNTBLANK(K21:K21)=1),"-",IF(K21&gt;K17,"W",IF(K21=K17,"D","L")))</f>
        <v>W</v>
      </c>
      <c r="N21" s="25">
        <v>269</v>
      </c>
      <c r="O21" s="22">
        <f>+N16</f>
        <v>249</v>
      </c>
      <c r="P21" s="22" t="str">
        <f>IF((COUNTBLANK(N21:N21)=1),"-",IF(N21&gt;N16,"W",IF(N21=N16,"D","L")))</f>
        <v>W</v>
      </c>
      <c r="Q21" s="25">
        <v>243</v>
      </c>
      <c r="R21" s="22">
        <f>Q18</f>
        <v>244</v>
      </c>
      <c r="S21" s="22" t="str">
        <f>IF((COUNTBLANK(Q21:Q21)=1),"-",IF(Q21&gt;Q18,"W",IF(Q21=Q18,"D","L")))</f>
        <v>L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M Millns</v>
      </c>
      <c r="AH21" s="21">
        <f t="shared" si="8"/>
        <v>6</v>
      </c>
      <c r="AI21" s="22">
        <f t="shared" si="9"/>
        <v>4</v>
      </c>
      <c r="AJ21" s="22">
        <f t="shared" si="10"/>
        <v>0</v>
      </c>
      <c r="AK21" s="22">
        <f t="shared" si="11"/>
        <v>2</v>
      </c>
      <c r="AL21" s="22">
        <f t="shared" si="12"/>
        <v>8</v>
      </c>
      <c r="AM21" s="22">
        <f t="shared" si="13"/>
        <v>1529</v>
      </c>
      <c r="AN21" s="42"/>
      <c r="AO21" s="23"/>
    </row>
    <row r="22" spans="1:41" ht="12.75" customHeight="1">
      <c r="A22" s="51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2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36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3">
        <v>43387</v>
      </c>
      <c r="D25" s="64"/>
      <c r="E25" s="5" t="s">
        <v>6</v>
      </c>
      <c r="F25" s="63">
        <v>43401</v>
      </c>
      <c r="G25" s="64"/>
      <c r="H25" s="5" t="s">
        <v>7</v>
      </c>
      <c r="I25" s="63">
        <v>43415</v>
      </c>
      <c r="J25" s="64"/>
      <c r="K25" s="5" t="s">
        <v>23</v>
      </c>
      <c r="L25" s="63">
        <v>43429</v>
      </c>
      <c r="M25" s="64"/>
      <c r="N25" s="5" t="s">
        <v>8</v>
      </c>
      <c r="O25" s="63">
        <v>43443</v>
      </c>
      <c r="P25" s="64"/>
      <c r="Q25" s="5" t="s">
        <v>9</v>
      </c>
      <c r="R25" s="63">
        <v>43457</v>
      </c>
      <c r="S25" s="64"/>
      <c r="T25" s="5" t="s">
        <v>10</v>
      </c>
      <c r="U25" s="63">
        <v>43471</v>
      </c>
      <c r="V25" s="64"/>
      <c r="W25" s="5" t="s">
        <v>11</v>
      </c>
      <c r="X25" s="63">
        <v>43485</v>
      </c>
      <c r="Y25" s="64"/>
      <c r="Z25" s="5" t="s">
        <v>12</v>
      </c>
      <c r="AA25" s="63">
        <v>43499</v>
      </c>
      <c r="AB25" s="64"/>
      <c r="AC25" s="6" t="s">
        <v>13</v>
      </c>
      <c r="AD25" s="63">
        <v>43513</v>
      </c>
      <c r="AE25" s="64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8" t="s">
        <v>38</v>
      </c>
      <c r="B27" s="37">
        <v>198</v>
      </c>
      <c r="C27" s="18">
        <f>B28</f>
        <v>175</v>
      </c>
      <c r="D27" s="18" t="str">
        <f>IF((COUNTBLANK(B27:B27)=1),"-",IF(B27&gt;B28,"W",IF(B27=B28,"D","L")))</f>
        <v>W</v>
      </c>
      <c r="E27" s="37"/>
      <c r="F27" s="18">
        <f>+E29</f>
        <v>190</v>
      </c>
      <c r="G27" s="18" t="str">
        <f>IF((COUNTBLANK(E27:E27)=1),"-",IF(E27&gt;E29,"W",IF(E27=E29,"D","L")))</f>
        <v>-</v>
      </c>
      <c r="H27" s="37">
        <v>233</v>
      </c>
      <c r="I27" s="18">
        <f>+H30</f>
        <v>197</v>
      </c>
      <c r="J27" s="18" t="str">
        <f>IF((COUNTBLANK(H27:H27)=1),"-",IF(H27&gt;H30,"W",IF(H27=H30,"D","L")))</f>
        <v>W</v>
      </c>
      <c r="K27" s="37"/>
      <c r="L27" s="18">
        <f>+K31</f>
        <v>208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194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6" t="str">
        <f aca="true" t="shared" si="14" ref="AG27:AG32">+A27</f>
        <v>R Prive</v>
      </c>
      <c r="AH27" s="43">
        <f aca="true" t="shared" si="15" ref="AH27:AH32">10-COUNTBLANK(B27:AE27)</f>
        <v>2</v>
      </c>
      <c r="AI27" s="18">
        <f aca="true" t="shared" si="16" ref="AI27:AI32">COUNTIF(A27:AE27,"W")</f>
        <v>2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4</v>
      </c>
      <c r="AM27" s="18">
        <f aca="true" t="shared" si="20" ref="AM27:AM32">SUM(B27,E27,H27,K27,N27,Q27,T27,W27,Z27,AC27)</f>
        <v>431</v>
      </c>
      <c r="AN27" s="50"/>
      <c r="AO27" s="45"/>
    </row>
    <row r="28" spans="1:41" ht="12.75" customHeight="1">
      <c r="A28" s="58" t="s">
        <v>39</v>
      </c>
      <c r="B28" s="25">
        <v>175</v>
      </c>
      <c r="C28" s="22">
        <f>B27</f>
        <v>198</v>
      </c>
      <c r="D28" s="22" t="str">
        <f>IF((COUNTBLANK(B28:B28)=1),"-",IF(B28&gt;B27,"W",IF(B28=B27,"D","L")))</f>
        <v>L</v>
      </c>
      <c r="E28" s="25">
        <v>157</v>
      </c>
      <c r="F28" s="22">
        <f>+E31</f>
        <v>182</v>
      </c>
      <c r="G28" s="22" t="str">
        <f>IF((COUNTBLANK(E28:E28)=1),"-",IF(E28&gt;E31,"W",IF(E28=E31,"D","L")))</f>
        <v>L</v>
      </c>
      <c r="H28" s="25">
        <v>172</v>
      </c>
      <c r="I28" s="22">
        <f>+H29</f>
        <v>203</v>
      </c>
      <c r="J28" s="22" t="str">
        <f>IF((COUNTBLANK(H28:H28)=1),"-",IF(H28&gt;H29,"W",IF(H28=H29,"D","L")))</f>
        <v>L</v>
      </c>
      <c r="K28" s="25">
        <v>172</v>
      </c>
      <c r="L28" s="22">
        <f>+K32</f>
        <v>0</v>
      </c>
      <c r="M28" s="22" t="str">
        <f>IF((COUNTBLANK(K28:K28)=1),"-",IF(K28&gt;K32,"W",IF(K28=K32,"D","L")))</f>
        <v>W</v>
      </c>
      <c r="N28" s="25">
        <v>200</v>
      </c>
      <c r="O28" s="22">
        <f>+N30</f>
        <v>194</v>
      </c>
      <c r="P28" s="22" t="str">
        <f>IF((COUNTBLANK(N28:N28)=1),"-",IF(N28&gt;N30,"W",IF(N28=N30,"D","L")))</f>
        <v>W</v>
      </c>
      <c r="Q28" s="25">
        <v>194</v>
      </c>
      <c r="R28" s="22">
        <f>Q27</f>
        <v>0</v>
      </c>
      <c r="S28" s="22" t="str">
        <f>IF((COUNTBLANK(Q28:Q28)=1),"-",IF(Q28&gt;Q27,"W",IF(Q28=Q27,"D","L")))</f>
        <v>W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J Billany </v>
      </c>
      <c r="AH28" s="21">
        <f t="shared" si="15"/>
        <v>6</v>
      </c>
      <c r="AI28" s="22">
        <f t="shared" si="16"/>
        <v>3</v>
      </c>
      <c r="AJ28" s="22">
        <f t="shared" si="17"/>
        <v>0</v>
      </c>
      <c r="AK28" s="22">
        <f t="shared" si="18"/>
        <v>3</v>
      </c>
      <c r="AL28" s="22">
        <f t="shared" si="19"/>
        <v>6</v>
      </c>
      <c r="AM28" s="22">
        <f t="shared" si="20"/>
        <v>1070</v>
      </c>
      <c r="AN28" s="42"/>
      <c r="AO28" s="23"/>
    </row>
    <row r="29" spans="1:41" ht="12.75" customHeight="1">
      <c r="A29" s="58" t="s">
        <v>40</v>
      </c>
      <c r="B29" s="25">
        <v>165</v>
      </c>
      <c r="C29" s="22">
        <f>B32</f>
        <v>0</v>
      </c>
      <c r="D29" s="22" t="str">
        <f>IF((COUNTBLANK(B29:B29)=1),"-",IF(B29&gt;B32,"W",IF(B29=B32,"D","L")))</f>
        <v>W</v>
      </c>
      <c r="E29" s="25">
        <v>190</v>
      </c>
      <c r="F29" s="22">
        <f>+E27</f>
        <v>0</v>
      </c>
      <c r="G29" s="22" t="str">
        <f>IF((COUNTBLANK(E29:E29)=1),"-",IF(E29&gt;E27,"W",IF(E29=E27,"D","L")))</f>
        <v>W</v>
      </c>
      <c r="H29" s="25">
        <v>203</v>
      </c>
      <c r="I29" s="22">
        <f>+H28</f>
        <v>172</v>
      </c>
      <c r="J29" s="22" t="str">
        <f>IF((COUNTBLANK(H29:H29)=1),"-",IF(H29&gt;H28,"W",IF(H29=H28,"D","L")))</f>
        <v>W</v>
      </c>
      <c r="K29" s="25">
        <v>126</v>
      </c>
      <c r="L29" s="22">
        <f>+K30</f>
        <v>198</v>
      </c>
      <c r="M29" s="22" t="str">
        <f>IF((COUNTBLANK(K29:K29)=1),"-",IF(K29&gt;K30,"W",IF(K29=K30,"D","L")))</f>
        <v>L</v>
      </c>
      <c r="N29" s="25">
        <v>112</v>
      </c>
      <c r="O29" s="22">
        <f>+N31</f>
        <v>210</v>
      </c>
      <c r="P29" s="22" t="str">
        <f>IF((COUNTBLANK(N29:N29)=1),"-",IF(N29&gt;N31,"W",IF(N29=N31,"D","L")))</f>
        <v>L</v>
      </c>
      <c r="Q29" s="25">
        <v>204</v>
      </c>
      <c r="R29" s="22">
        <f>Q32</f>
        <v>0</v>
      </c>
      <c r="S29" s="22" t="str">
        <f>IF((COUNTBLANK(Q29:Q29)=1),"-",IF(Q29&gt;Q32,"W",IF(Q29=Q32,"D","L")))</f>
        <v>W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P Rowe</v>
      </c>
      <c r="AH29" s="21">
        <f t="shared" si="15"/>
        <v>6</v>
      </c>
      <c r="AI29" s="22">
        <f t="shared" si="16"/>
        <v>4</v>
      </c>
      <c r="AJ29" s="22">
        <f t="shared" si="17"/>
        <v>0</v>
      </c>
      <c r="AK29" s="22">
        <f t="shared" si="18"/>
        <v>2</v>
      </c>
      <c r="AL29" s="22">
        <f t="shared" si="19"/>
        <v>8</v>
      </c>
      <c r="AM29" s="22">
        <f t="shared" si="20"/>
        <v>1000</v>
      </c>
      <c r="AN29" s="42"/>
      <c r="AO29" s="23"/>
    </row>
    <row r="30" spans="1:41" ht="12.75" customHeight="1">
      <c r="A30" s="58" t="s">
        <v>41</v>
      </c>
      <c r="B30" s="25">
        <v>222</v>
      </c>
      <c r="C30" s="22">
        <f>B31</f>
        <v>220</v>
      </c>
      <c r="D30" s="22" t="str">
        <f>IF((COUNTBLANK(B30:B30)=1),"-",IF(B30&gt;B31,"W",IF(B30=B31,"D","L")))</f>
        <v>W</v>
      </c>
      <c r="E30" s="25">
        <v>203</v>
      </c>
      <c r="F30" s="22">
        <f>+E32</f>
        <v>0</v>
      </c>
      <c r="G30" s="22" t="str">
        <f>IF((COUNTBLANK(E30:E30)=1),"-",IF(E30&gt;E32,"W",IF(E30=E32,"D","L")))</f>
        <v>W</v>
      </c>
      <c r="H30" s="25">
        <v>197</v>
      </c>
      <c r="I30" s="22">
        <f>+H27</f>
        <v>233</v>
      </c>
      <c r="J30" s="22" t="str">
        <f>IF((COUNTBLANK(H30:H30)=1),"-",IF(H30&gt;H27,"W",IF(H30=H27,"D","L")))</f>
        <v>L</v>
      </c>
      <c r="K30" s="25">
        <v>198</v>
      </c>
      <c r="L30" s="22">
        <f>+K29</f>
        <v>126</v>
      </c>
      <c r="M30" s="22" t="str">
        <f>IF((COUNTBLANK(K30:K30)=1),"-",IF(K30&gt;K29,"W",IF(K30=K29,"D","L")))</f>
        <v>W</v>
      </c>
      <c r="N30" s="25">
        <v>194</v>
      </c>
      <c r="O30" s="22">
        <f>+N28</f>
        <v>200</v>
      </c>
      <c r="P30" s="22" t="str">
        <f>IF((COUNTBLANK(N30:N30)=1),"-",IF(N30&gt;N28,"W",IF(N30=N28,"D","L")))</f>
        <v>L</v>
      </c>
      <c r="Q30" s="25">
        <v>183</v>
      </c>
      <c r="R30" s="22">
        <f>Q31</f>
        <v>216</v>
      </c>
      <c r="S30" s="22" t="str">
        <f>IF((COUNTBLANK(Q30:Q30)=1),"-",IF(Q30&gt;Q31,"W",IF(Q30=Q31,"D","L")))</f>
        <v>L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I Screeton</v>
      </c>
      <c r="AH30" s="21">
        <f t="shared" si="15"/>
        <v>6</v>
      </c>
      <c r="AI30" s="22">
        <f t="shared" si="16"/>
        <v>3</v>
      </c>
      <c r="AJ30" s="22">
        <f t="shared" si="17"/>
        <v>0</v>
      </c>
      <c r="AK30" s="22">
        <f t="shared" si="18"/>
        <v>3</v>
      </c>
      <c r="AL30" s="22">
        <f t="shared" si="19"/>
        <v>6</v>
      </c>
      <c r="AM30" s="22">
        <f t="shared" si="20"/>
        <v>1197</v>
      </c>
      <c r="AN30" s="42"/>
      <c r="AO30" s="23"/>
    </row>
    <row r="31" spans="1:41" ht="12.75" customHeight="1">
      <c r="A31" s="58" t="s">
        <v>42</v>
      </c>
      <c r="B31" s="25">
        <v>220</v>
      </c>
      <c r="C31" s="22">
        <f>B30</f>
        <v>222</v>
      </c>
      <c r="D31" s="22" t="str">
        <f>IF((COUNTBLANK(B31:B31)=1),"-",IF(B31&gt;B30,"W",IF(B31=B30,"D","L")))</f>
        <v>L</v>
      </c>
      <c r="E31" s="25">
        <v>182</v>
      </c>
      <c r="F31" s="22">
        <f>+E28</f>
        <v>157</v>
      </c>
      <c r="G31" s="22" t="str">
        <f>IF((COUNTBLANK(E31:E31)=1),"-",IF(E31&gt;E28,"W",IF(E31=E28,"D","L")))</f>
        <v>W</v>
      </c>
      <c r="H31" s="25">
        <v>221</v>
      </c>
      <c r="I31" s="22">
        <f>+H32</f>
        <v>0</v>
      </c>
      <c r="J31" s="22" t="str">
        <f>IF((COUNTBLANK(H31:H31)=1),"-",IF(H31&gt;H32,"W",IF(H31=H32,"D","L")))</f>
        <v>W</v>
      </c>
      <c r="K31" s="25">
        <v>208</v>
      </c>
      <c r="L31" s="22">
        <f>+K27</f>
        <v>0</v>
      </c>
      <c r="M31" s="22" t="str">
        <f>IF((COUNTBLANK(K31:K31)=1),"-",IF(K31&gt;K27,"W",IF(K31=K27,"D","L")))</f>
        <v>W</v>
      </c>
      <c r="N31" s="25">
        <v>210</v>
      </c>
      <c r="O31" s="22">
        <f>+N29</f>
        <v>112</v>
      </c>
      <c r="P31" s="22" t="str">
        <f>IF((COUNTBLANK(N31:N31)=1),"-",IF(N31&gt;N29,"W",IF(N31=N29,"D","L")))</f>
        <v>W</v>
      </c>
      <c r="Q31" s="25">
        <v>216</v>
      </c>
      <c r="R31" s="22">
        <f>Q30</f>
        <v>183</v>
      </c>
      <c r="S31" s="22" t="str">
        <f>IF((COUNTBLANK(Q31:Q31)=1),"-",IF(Q31&gt;Q30,"W",IF(Q31=Q30,"D","L")))</f>
        <v>W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D C Olley</v>
      </c>
      <c r="AH31" s="21">
        <f t="shared" si="15"/>
        <v>6</v>
      </c>
      <c r="AI31" s="22">
        <f t="shared" si="16"/>
        <v>5</v>
      </c>
      <c r="AJ31" s="22">
        <f t="shared" si="17"/>
        <v>0</v>
      </c>
      <c r="AK31" s="22">
        <f t="shared" si="18"/>
        <v>1</v>
      </c>
      <c r="AL31" s="22">
        <f t="shared" si="19"/>
        <v>10</v>
      </c>
      <c r="AM31" s="22">
        <f t="shared" si="20"/>
        <v>1257</v>
      </c>
      <c r="AN31" s="42"/>
      <c r="AO31" s="32"/>
    </row>
    <row r="32" spans="1:41" ht="12.75" customHeight="1">
      <c r="A32" s="58" t="s">
        <v>43</v>
      </c>
      <c r="B32" s="25"/>
      <c r="C32" s="22">
        <f>B29</f>
        <v>165</v>
      </c>
      <c r="D32" s="22" t="str">
        <f>IF((COUNTBLANK(B32:B32)=1),"-",IF(B32&gt;B29,"W",IF(B32=B29,"D","L")))</f>
        <v>-</v>
      </c>
      <c r="E32" s="25"/>
      <c r="F32" s="22">
        <f>+E30</f>
        <v>203</v>
      </c>
      <c r="G32" s="22" t="str">
        <f>IF((COUNTBLANK(E32:E32)=1),"-",IF(E32&gt;E30,"W",IF(E32=E30,"D","L")))</f>
        <v>-</v>
      </c>
      <c r="H32" s="25"/>
      <c r="I32" s="22">
        <f>+H31</f>
        <v>221</v>
      </c>
      <c r="J32" s="22" t="str">
        <f>IF((COUNTBLANK(H32:H32)=1),"-",IF(H32&gt;H31,"W",IF(H32=H31,"D","L")))</f>
        <v>-</v>
      </c>
      <c r="K32" s="25"/>
      <c r="L32" s="22">
        <f>+K28</f>
        <v>172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204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51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2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34</v>
      </c>
      <c r="AM34" s="26"/>
      <c r="AN34" s="26"/>
      <c r="AO34" s="30"/>
    </row>
    <row r="36" spans="5:20" ht="27.75" customHeight="1">
      <c r="E36" s="33"/>
      <c r="T36" s="34" t="s">
        <v>44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2024-01-17T11:39:06Z</dcterms:modified>
  <cp:category/>
  <cp:version/>
  <cp:contentType/>
  <cp:contentStatus/>
</cp:coreProperties>
</file>